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filterPrivacy="1" defaultThemeVersion="202300"/>
  <xr:revisionPtr revIDLastSave="0" documentId="13_ncr:1_{4D2B8C82-6953-4EC1-BB8A-E7F7FB4F3205}" xr6:coauthVersionLast="47" xr6:coauthVersionMax="47" xr10:uidLastSave="{00000000-0000-0000-0000-000000000000}"/>
  <bookViews>
    <workbookView xWindow="28680" yWindow="-120" windowWidth="29040" windowHeight="15840" xr2:uid="{914D194B-5758-45C1-ACCE-E8B2DA58EBF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0" i="1" l="1"/>
  <c r="G20" i="1" s="1"/>
  <c r="C18" i="1"/>
  <c r="G18" i="1" s="1"/>
  <c r="C16" i="1"/>
  <c r="G16" i="1" s="1"/>
  <c r="E14" i="1"/>
  <c r="C14" i="1"/>
  <c r="G14" i="1" s="1"/>
  <c r="G10" i="1"/>
  <c r="G6" i="1"/>
  <c r="H6" i="1" s="1"/>
  <c r="E4" i="1"/>
  <c r="C10" i="1"/>
  <c r="C8" i="1"/>
  <c r="G8" i="1" s="1"/>
  <c r="C6" i="1"/>
  <c r="C4" i="1"/>
  <c r="G4" i="1" s="1"/>
  <c r="H4" i="1" l="1"/>
  <c r="J4" i="1" s="1"/>
  <c r="H8" i="1"/>
  <c r="H10" i="1"/>
  <c r="H14" i="1"/>
  <c r="H16" i="1"/>
  <c r="H18" i="1"/>
  <c r="H20" i="1"/>
  <c r="J14" i="1" l="1"/>
</calcChain>
</file>

<file path=xl/sharedStrings.xml><?xml version="1.0" encoding="utf-8"?>
<sst xmlns="http://schemas.openxmlformats.org/spreadsheetml/2006/main" count="47" uniqueCount="25">
  <si>
    <t>propagated error</t>
  </si>
  <si>
    <t>M(kg)</t>
  </si>
  <si>
    <t>delta M (kg)</t>
  </si>
  <si>
    <t>M incremented(kg)</t>
  </si>
  <si>
    <t>Metal Pendulum Linear Momentum Method Muzzle Speed</t>
  </si>
  <si>
    <t>r_c(m)</t>
  </si>
  <si>
    <t>delta r_c(m)</t>
  </si>
  <si>
    <t>r_c incremented(m)</t>
  </si>
  <si>
    <t>m_b(kg)</t>
  </si>
  <si>
    <t>delta m_b(kg)</t>
  </si>
  <si>
    <t>m_b incremented(kg)</t>
  </si>
  <si>
    <t>theta_max(deg)</t>
  </si>
  <si>
    <t>delta theta_max(deg)</t>
  </si>
  <si>
    <t>theta_max  incremented (deg)</t>
  </si>
  <si>
    <t>Muzzle Speed Formula (m/s)</t>
  </si>
  <si>
    <t>M incremented value(m/s)</t>
  </si>
  <si>
    <t>delta v_M (m/s)</t>
  </si>
  <si>
    <t>r_c incremented value(m/s)</t>
  </si>
  <si>
    <t>delta v_r_C (m/s)</t>
  </si>
  <si>
    <t>m_b incremented value(m/s)</t>
  </si>
  <si>
    <t>delta v_m_b (m/s)</t>
  </si>
  <si>
    <t>theta incremented value(m/s)</t>
  </si>
  <si>
    <t>delta v_theta (m/s)</t>
  </si>
  <si>
    <t>3D Printed Pendulum Linear Momentum Method Muzzle Speed</t>
  </si>
  <si>
    <t>Data analysis for "A 3D-Printed Ballistic Pendulum Retrofit for the Rotary Motion Sensor" Hannan and Sullivan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</si>
</sst>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00"/>
  </numFmts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  <fill>
      <patternFill patternType="solid">
        <fgColor theme="0" tint="-0.2499465926084170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/>
    <xf numFmtId="164" fontId="1" fillId="0" borderId="0" xfId="0" applyNumberFormat="1" applyFont="1"/>
    <xf numFmtId="164" fontId="0" fillId="0" borderId="0" xfId="0" applyNumberFormat="1"/>
    <xf numFmtId="0" fontId="0" fillId="2" borderId="0" xfId="0" applyFill="1"/>
    <xf numFmtId="165" fontId="0" fillId="0" borderId="0" xfId="0" applyNumberFormat="1"/>
    <xf numFmtId="164" fontId="0" fillId="3" borderId="0" xfId="0" applyNumberFormat="1" applyFill="1"/>
    <xf numFmtId="0" fontId="0" fillId="3" borderId="0" xfId="0" applyFill="1"/>
    <xf numFmtId="164" fontId="1" fillId="0" borderId="0" xfId="0" applyNumberFormat="1" applyFont="1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75F157-D347-45CD-99A9-89E7D2DE1431}">
  <dimension ref="A1:J20"/>
  <sheetViews>
    <sheetView tabSelected="1" workbookViewId="0"/>
  </sheetViews>
  <sheetFormatPr defaultRowHeight="14.4" x14ac:dyDescent="0.3"/>
  <cols>
    <col min="1" max="1" width="19.21875" style="3" customWidth="1"/>
    <col min="2" max="2" width="18.109375" customWidth="1"/>
    <col min="3" max="3" width="24.21875" customWidth="1"/>
    <col min="4" max="4" width="1.5546875" style="4" customWidth="1"/>
    <col min="5" max="5" width="24.33203125" customWidth="1"/>
    <col min="6" max="6" width="1.6640625" style="4" customWidth="1"/>
    <col min="7" max="7" width="27.88671875" customWidth="1"/>
    <col min="8" max="8" width="18" customWidth="1"/>
    <col min="9" max="9" width="1.77734375" style="4" customWidth="1"/>
    <col min="10" max="10" width="26.77734375" customWidth="1"/>
  </cols>
  <sheetData>
    <row r="1" spans="1:10" x14ac:dyDescent="0.3">
      <c r="A1" s="3" t="s">
        <v>24</v>
      </c>
    </row>
    <row r="2" spans="1:10" x14ac:dyDescent="0.3">
      <c r="A2" s="8" t="s">
        <v>4</v>
      </c>
      <c r="B2" s="9"/>
      <c r="C2" s="9"/>
      <c r="D2" s="9"/>
      <c r="E2" s="9"/>
      <c r="F2" s="9"/>
      <c r="G2" s="9"/>
      <c r="H2" s="9"/>
      <c r="I2" s="9"/>
    </row>
    <row r="3" spans="1:10" x14ac:dyDescent="0.3">
      <c r="A3" s="2" t="s">
        <v>1</v>
      </c>
      <c r="B3" s="1" t="s">
        <v>2</v>
      </c>
      <c r="C3" s="1" t="s">
        <v>3</v>
      </c>
      <c r="E3" s="1" t="s">
        <v>14</v>
      </c>
      <c r="G3" s="1" t="s">
        <v>15</v>
      </c>
      <c r="H3" s="1" t="s">
        <v>16</v>
      </c>
      <c r="J3" s="1" t="s">
        <v>0</v>
      </c>
    </row>
    <row r="4" spans="1:10" x14ac:dyDescent="0.3">
      <c r="A4" s="5">
        <v>0.17072999999999999</v>
      </c>
      <c r="B4" s="5">
        <v>5.0000000000000002E-5</v>
      </c>
      <c r="C4" s="5">
        <f>A4+B4</f>
        <v>0.17077999999999999</v>
      </c>
      <c r="E4">
        <f>A4/A8*SQRT(2*9.80665*A6*(1-COS(RADIANS(A10))))</f>
        <v>6.2587640219963907</v>
      </c>
      <c r="G4">
        <f>C4/A8*SQRT(2*9.80665*A6*(1-COS(RADIANS(A10))))</f>
        <v>6.2605969640751109</v>
      </c>
      <c r="H4">
        <f>G4-E4</f>
        <v>1.8329420787202011E-3</v>
      </c>
      <c r="J4">
        <f>SQRT(H4^2+H6^2+H8^2+H10^2)</f>
        <v>7.871689338601319E-2</v>
      </c>
    </row>
    <row r="5" spans="1:10" x14ac:dyDescent="0.3">
      <c r="A5" s="2" t="s">
        <v>5</v>
      </c>
      <c r="B5" s="1" t="s">
        <v>6</v>
      </c>
      <c r="C5" s="1" t="s">
        <v>7</v>
      </c>
      <c r="G5" s="1" t="s">
        <v>17</v>
      </c>
      <c r="H5" s="1" t="s">
        <v>18</v>
      </c>
    </row>
    <row r="6" spans="1:10" x14ac:dyDescent="0.3">
      <c r="A6" s="5">
        <v>0.14299999999999999</v>
      </c>
      <c r="B6" s="5">
        <v>2E-3</v>
      </c>
      <c r="C6" s="5">
        <f>A6+B6</f>
        <v>0.14499999999999999</v>
      </c>
      <c r="G6">
        <f>A4/A8*SQRT(2*9.80665*C6*(1-COS(RADIANS(A10))))</f>
        <v>6.3023796299716581</v>
      </c>
      <c r="H6">
        <f>G6-E4</f>
        <v>4.3615607975267423E-2</v>
      </c>
    </row>
    <row r="7" spans="1:10" x14ac:dyDescent="0.3">
      <c r="A7" s="2" t="s">
        <v>8</v>
      </c>
      <c r="B7" s="1" t="s">
        <v>9</v>
      </c>
      <c r="C7" s="1" t="s">
        <v>10</v>
      </c>
      <c r="G7" s="1" t="s">
        <v>19</v>
      </c>
      <c r="H7" s="1" t="s">
        <v>20</v>
      </c>
    </row>
    <row r="8" spans="1:10" x14ac:dyDescent="0.3">
      <c r="A8" s="5">
        <v>1.634E-2</v>
      </c>
      <c r="B8" s="5">
        <v>5.0000000000000002E-5</v>
      </c>
      <c r="C8" s="5">
        <f>A8+B8</f>
        <v>1.6390000000000002E-2</v>
      </c>
      <c r="G8">
        <f>A4/C8*SQRT(2*9.80665*A6*(1-COS(RADIANS(A10))))</f>
        <v>6.2396707821489334</v>
      </c>
      <c r="H8">
        <f>G8-E4</f>
        <v>-1.9093239847457255E-2</v>
      </c>
    </row>
    <row r="9" spans="1:10" x14ac:dyDescent="0.3">
      <c r="A9" s="3" t="s">
        <v>11</v>
      </c>
      <c r="B9" t="s">
        <v>12</v>
      </c>
      <c r="C9" t="s">
        <v>13</v>
      </c>
      <c r="G9" s="1" t="s">
        <v>21</v>
      </c>
      <c r="H9" s="1" t="s">
        <v>22</v>
      </c>
    </row>
    <row r="10" spans="1:10" x14ac:dyDescent="0.3">
      <c r="A10" s="3">
        <v>29.3</v>
      </c>
      <c r="B10">
        <v>0.3</v>
      </c>
      <c r="C10" s="3">
        <f>A10+B10</f>
        <v>29.6</v>
      </c>
      <c r="G10">
        <f>A4/A8*SQRT(2*9.80665*A6*(1-COS(RADIANS(C10))))</f>
        <v>6.3214227529183962</v>
      </c>
      <c r="H10">
        <f>G10-E4</f>
        <v>6.2658730922005468E-2</v>
      </c>
    </row>
    <row r="11" spans="1:10" x14ac:dyDescent="0.3">
      <c r="A11" s="6"/>
      <c r="B11" s="7"/>
      <c r="C11" s="7"/>
      <c r="D11" s="7"/>
      <c r="E11" s="7"/>
      <c r="F11" s="7"/>
      <c r="G11" s="7"/>
      <c r="H11" s="7"/>
      <c r="I11" s="7"/>
      <c r="J11" s="7"/>
    </row>
    <row r="12" spans="1:10" x14ac:dyDescent="0.3">
      <c r="A12" s="8" t="s">
        <v>23</v>
      </c>
      <c r="B12" s="9"/>
      <c r="C12" s="9"/>
      <c r="D12" s="9"/>
      <c r="E12" s="9"/>
      <c r="F12" s="9"/>
      <c r="G12" s="9"/>
      <c r="H12" s="9"/>
      <c r="I12" s="9"/>
    </row>
    <row r="13" spans="1:10" x14ac:dyDescent="0.3">
      <c r="A13" s="2" t="s">
        <v>1</v>
      </c>
      <c r="B13" s="1" t="s">
        <v>2</v>
      </c>
      <c r="C13" s="1" t="s">
        <v>3</v>
      </c>
      <c r="E13" s="1" t="s">
        <v>14</v>
      </c>
      <c r="G13" s="1" t="s">
        <v>15</v>
      </c>
      <c r="H13" s="1" t="s">
        <v>16</v>
      </c>
      <c r="J13" s="1" t="s">
        <v>0</v>
      </c>
    </row>
    <row r="14" spans="1:10" x14ac:dyDescent="0.3">
      <c r="A14" s="5">
        <v>6.0940000000000001E-2</v>
      </c>
      <c r="B14" s="5">
        <v>5.0000000000000002E-5</v>
      </c>
      <c r="C14" s="5">
        <f>A14+B14</f>
        <v>6.0990000000000003E-2</v>
      </c>
      <c r="E14">
        <f>A14/A18*SQRT(2*9.80665*A16*(1-COS(RADIANS(A20))))</f>
        <v>6.0652774424997187</v>
      </c>
      <c r="G14">
        <f>C14/A18*SQRT(2*9.80665*A16*(1-COS(RADIANS(A20))))</f>
        <v>6.0702538762398719</v>
      </c>
      <c r="H14">
        <f>G14-E14</f>
        <v>4.9764337401532188E-3</v>
      </c>
      <c r="J14">
        <f>SQRT(H14^2+H16^2+H18^2+H20^2)</f>
        <v>4.9789098347479702E-2</v>
      </c>
    </row>
    <row r="15" spans="1:10" x14ac:dyDescent="0.3">
      <c r="A15" s="2" t="s">
        <v>5</v>
      </c>
      <c r="B15" s="1" t="s">
        <v>6</v>
      </c>
      <c r="C15" s="1" t="s">
        <v>7</v>
      </c>
      <c r="G15" s="1" t="s">
        <v>17</v>
      </c>
      <c r="H15" s="1" t="s">
        <v>18</v>
      </c>
    </row>
    <row r="16" spans="1:10" x14ac:dyDescent="0.3">
      <c r="A16" s="5">
        <v>0.14099999999999999</v>
      </c>
      <c r="B16" s="5">
        <v>2E-3</v>
      </c>
      <c r="C16" s="5">
        <f>A16+B16</f>
        <v>0.14299999999999999</v>
      </c>
      <c r="G16">
        <f>A14/A18*SQRT(2*9.80665*C16*(1-COS(RADIANS(A20))))</f>
        <v>6.1081421273720142</v>
      </c>
      <c r="H16">
        <f>G16-E14</f>
        <v>4.2864684872295555E-2</v>
      </c>
    </row>
    <row r="17" spans="1:8" x14ac:dyDescent="0.3">
      <c r="A17" s="2" t="s">
        <v>8</v>
      </c>
      <c r="B17" s="1" t="s">
        <v>9</v>
      </c>
      <c r="C17" s="1" t="s">
        <v>10</v>
      </c>
      <c r="G17" s="1" t="s">
        <v>19</v>
      </c>
      <c r="H17" s="1" t="s">
        <v>20</v>
      </c>
    </row>
    <row r="18" spans="1:8" x14ac:dyDescent="0.3">
      <c r="A18" s="5">
        <v>1.634E-2</v>
      </c>
      <c r="B18" s="5">
        <v>5.0000000000000002E-5</v>
      </c>
      <c r="C18" s="5">
        <f>A18+B18</f>
        <v>1.6390000000000002E-2</v>
      </c>
      <c r="G18">
        <f>A14/C18*SQRT(2*9.80665*A16*(1-COS(RADIANS(A20))))</f>
        <v>6.0467744606739107</v>
      </c>
      <c r="H18">
        <f>G18-E14</f>
        <v>-1.8502981825808007E-2</v>
      </c>
    </row>
    <row r="19" spans="1:8" x14ac:dyDescent="0.3">
      <c r="A19" s="3" t="s">
        <v>11</v>
      </c>
      <c r="B19" t="s">
        <v>12</v>
      </c>
      <c r="C19" t="s">
        <v>13</v>
      </c>
      <c r="G19" s="1" t="s">
        <v>21</v>
      </c>
      <c r="H19" s="1" t="s">
        <v>22</v>
      </c>
    </row>
    <row r="20" spans="1:8" x14ac:dyDescent="0.3">
      <c r="A20" s="3">
        <v>87.5</v>
      </c>
      <c r="B20">
        <v>0.3</v>
      </c>
      <c r="C20" s="3">
        <f>A20+B20</f>
        <v>87.8</v>
      </c>
      <c r="G20">
        <f>A14/A18*SQRT(2*9.80665*A16*(1-COS(RADIANS(C20))))</f>
        <v>6.0818439109175042</v>
      </c>
      <c r="H20">
        <f>G20-E14</f>
        <v>1.6566468417785529E-2</v>
      </c>
    </row>
  </sheetData>
  <mergeCells count="2">
    <mergeCell ref="A2:I2"/>
    <mergeCell ref="A12:I12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2025-06-15T20:25:15Z</dcterms:created>
  <dcterms:modified xsi:type="dcterms:W3CDTF">2025-11-04T23:55:38Z</dcterms:modified>
</cp:coreProperties>
</file>